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THTH den 15h ngay 20-9-2013" sheetId="1" r:id="rId1"/>
    <sheet name="Phu luc nguoi chet, mat tich" sheetId="2" r:id="rId2"/>
  </sheets>
  <definedNames>
    <definedName name="_xlnm.Print_Area" localSheetId="0">'THTH den 15h ngay 20-9-2013'!$A$1:$J$78</definedName>
    <definedName name="_xlnm.Print_Titles" localSheetId="0">'THTH den 15h ngay 20-9-2013'!$5:$5</definedName>
  </definedNames>
  <calcPr fullCalcOnLoad="1"/>
</workbook>
</file>

<file path=xl/sharedStrings.xml><?xml version="1.0" encoding="utf-8"?>
<sst xmlns="http://schemas.openxmlformats.org/spreadsheetml/2006/main" count="216" uniqueCount="160">
  <si>
    <t>m</t>
  </si>
  <si>
    <t>ha</t>
  </si>
  <si>
    <t>m3</t>
  </si>
  <si>
    <t>m2</t>
  </si>
  <si>
    <t>cái</t>
  </si>
  <si>
    <t>- Giống Thủy hải sản bị mất</t>
  </si>
  <si>
    <t>vạn con</t>
  </si>
  <si>
    <t xml:space="preserve"> - Đất bờ bao bị sạt lở</t>
  </si>
  <si>
    <t>Quảng Trị</t>
  </si>
  <si>
    <t>Tổng cộng</t>
  </si>
  <si>
    <t>Tỉnh / Thành phố</t>
  </si>
  <si>
    <t>Đơn
vị</t>
  </si>
  <si>
    <t>Số văn bản B/C của tỉnh</t>
  </si>
  <si>
    <t>Tính đến thời điểm</t>
  </si>
  <si>
    <t>Số người chết</t>
  </si>
  <si>
    <t>Người</t>
  </si>
  <si>
    <t>Số người bị thương</t>
  </si>
  <si>
    <t>Số người mất tích</t>
  </si>
  <si>
    <t>Loại thiệt hại</t>
  </si>
  <si>
    <t>NGƯỜI</t>
  </si>
  <si>
    <t>Cái</t>
  </si>
  <si>
    <t xml:space="preserve"> + Trong đó nhà ngói</t>
  </si>
  <si>
    <t>Tổng số nhà ngập</t>
  </si>
  <si>
    <t>Tổng số nhà sập</t>
  </si>
  <si>
    <t>Phòng học đổ, trôi, tốc mái</t>
  </si>
  <si>
    <t>Phòng</t>
  </si>
  <si>
    <t>Tổng diện tích lúa bị úng ngập, đổ</t>
  </si>
  <si>
    <t>Diện tích mía bị hư hại</t>
  </si>
  <si>
    <t>Cây đổ</t>
  </si>
  <si>
    <t xml:space="preserve">Gia cầm chết, cuốn trôi </t>
  </si>
  <si>
    <t>Gia súc bị chết, cuốn trôi</t>
  </si>
  <si>
    <t>Lương thực, thóc giống thiệt hại</t>
  </si>
  <si>
    <t>Tấn</t>
  </si>
  <si>
    <t>Đất</t>
  </si>
  <si>
    <t>Đá lát khan</t>
  </si>
  <si>
    <t>Bê tông</t>
  </si>
  <si>
    <t xml:space="preserve">Tấm chắn cát </t>
  </si>
  <si>
    <t>tấm</t>
  </si>
  <si>
    <t>Số phai tạm bị trôi</t>
  </si>
  <si>
    <t>Kè sạt lở</t>
  </si>
  <si>
    <t>Mặt đường bị xói hư hỏng</t>
  </si>
  <si>
    <t xml:space="preserve">Cột thông tin đổ </t>
  </si>
  <si>
    <t>Cột</t>
  </si>
  <si>
    <t>Dây thông tin đứt</t>
  </si>
  <si>
    <t>Trạm thủy văn hư hỏng</t>
  </si>
  <si>
    <t>trạm</t>
  </si>
  <si>
    <t>Trạm truyền thanh hư hỏng</t>
  </si>
  <si>
    <t>Cột điện cao thế đổ, gãy</t>
  </si>
  <si>
    <t>Cột điện trung thế hư hỏng</t>
  </si>
  <si>
    <t xml:space="preserve">Dây điện đứt </t>
  </si>
  <si>
    <t>Diện tích vùng dân cư bị ô nhiễm</t>
  </si>
  <si>
    <t>Đường ống nước sạch bị hư hỏng</t>
  </si>
  <si>
    <t>Công trình cấp nước sạch</t>
  </si>
  <si>
    <t>NHÀ CỬA</t>
  </si>
  <si>
    <t>TRƯỜNG HỌC</t>
  </si>
  <si>
    <t>NÔNG NGHIỆP</t>
  </si>
  <si>
    <t>THỦY SẢN</t>
  </si>
  <si>
    <t>THỦY LỢI</t>
  </si>
  <si>
    <t>GIAO THÔNG</t>
  </si>
  <si>
    <t>TTL.LẠC</t>
  </si>
  <si>
    <t>NĂNG LƯỢNG</t>
  </si>
  <si>
    <t>UỚC TỔNG THIỆT HẠI</t>
  </si>
  <si>
    <t>Tỷ đồng</t>
  </si>
  <si>
    <t>Quảng Bình</t>
  </si>
  <si>
    <t>Thừa Thiên Huế</t>
  </si>
  <si>
    <t>Bến tạm hư hỏng, trôi</t>
  </si>
  <si>
    <t>Phao báo hiệu hàng hải bị hỏng, trôi</t>
  </si>
  <si>
    <t>Trạm biến áp hư hỏng</t>
  </si>
  <si>
    <t>Nghệ An</t>
  </si>
  <si>
    <t>Hà Tĩnh</t>
  </si>
  <si>
    <t>PHỤ LỤC</t>
  </si>
  <si>
    <t>Thanh Hóa</t>
  </si>
  <si>
    <t>Đập loại nhỏ bị sạt lở, hư hỏng</t>
  </si>
  <si>
    <t>Tràn xả lũ loại nhỏ bị hư hỏng</t>
  </si>
  <si>
    <t>Cột ăng ten phát sóng bị đổ</t>
  </si>
  <si>
    <t>Rãnh thoát nước hư hỏng</t>
  </si>
  <si>
    <t>Biển báo giao thông gãy, đổ</t>
  </si>
  <si>
    <t>cột</t>
  </si>
  <si>
    <t>Tường rào bị đổ</t>
  </si>
  <si>
    <t>Cầu tràn và tràn loại nhỏ bị hư hỏng</t>
  </si>
  <si>
    <t>16h ngày 01/10/2013</t>
  </si>
  <si>
    <t>15h00 ngày 01/10/2013</t>
  </si>
  <si>
    <t>50/PCLB</t>
  </si>
  <si>
    <t>13h ngày 01/10/2013</t>
  </si>
  <si>
    <t>Hồ đập bị vỡ (dưới 500.000 m3)</t>
  </si>
  <si>
    <t>Hồ đập bị hư hỏng, sự cố</t>
  </si>
  <si>
    <t>Chiều dài đường bị sạt lở, hư hại</t>
  </si>
  <si>
    <t>122/BC-PCLB</t>
  </si>
  <si>
    <t>Tổng số nhà tốc mái, hư hỏng</t>
  </si>
  <si>
    <t>Diện tích cây công nghiệp, lâm nghiệp và cây ăn quả bị ngập, gãy đổ</t>
  </si>
  <si>
    <t>Cầu máng, cầu, cống bị hư hại</t>
  </si>
  <si>
    <t>Trường</t>
  </si>
  <si>
    <t>Phụ lục: THÔNG TIN VỀ CÁC TRƯỜNG HỢP NGƯỜI CHẾT, MẤT TÍCH DO BÃO SỐ 10</t>
  </si>
  <si>
    <t>TT</t>
  </si>
  <si>
    <t>Tỉnh</t>
  </si>
  <si>
    <t>Tên nạn nhân</t>
  </si>
  <si>
    <t>Tuổi</t>
  </si>
  <si>
    <t>Quê quán</t>
  </si>
  <si>
    <t>Thời điểm</t>
  </si>
  <si>
    <t>Nguyên nhân</t>
  </si>
  <si>
    <t>Nguyễn Lương Nguyên</t>
  </si>
  <si>
    <t>Mai Kim Quang</t>
  </si>
  <si>
    <t>Xã Hải Hà, huyện Nông Cống</t>
  </si>
  <si>
    <t>Bị chết đuối khi đi qua tràn</t>
  </si>
  <si>
    <t>Quảng Bình (05)</t>
  </si>
  <si>
    <t>Thanh Hóa (02)
Theo Báo cáo số 50/PCLB</t>
  </si>
  <si>
    <t>Lê Thanh Nghị</t>
  </si>
  <si>
    <t>Nguyễn Chí Thành</t>
  </si>
  <si>
    <t>Lê Văn Hoài</t>
  </si>
  <si>
    <t>Nguyễn Văn Thuần</t>
  </si>
  <si>
    <t>01/10/2013</t>
  </si>
  <si>
    <t>101/BC-PCLB</t>
  </si>
  <si>
    <t>40/BC.VP-PCLB</t>
  </si>
  <si>
    <t>23h ngày 01/10/2013</t>
  </si>
  <si>
    <t>Kênh, mương bị hư hỏng, cuốn trôi</t>
  </si>
  <si>
    <t>Cống qua đường loại nhỏ bị hư hỏng</t>
  </si>
  <si>
    <t>Cầu kiên cố bị hư hỏng</t>
  </si>
  <si>
    <t>cây</t>
  </si>
  <si>
    <t>con</t>
  </si>
  <si>
    <t>Trụ sở cơ quan, bệnh viện, công trình công cộng bị ngập, hư hại, tốc mái</t>
  </si>
  <si>
    <t>Tổng diện tích ngô, sắn, hoa mầu bị ngập, đổ</t>
  </si>
  <si>
    <t>Khối lượng đất, đá, bê tông sạt, trôi, bồi lấp</t>
  </si>
  <si>
    <t>Đê kè bị hư hỏng và cuốn trôi</t>
  </si>
  <si>
    <t>Cột điện trung thế bị nghiêng, đổ</t>
  </si>
  <si>
    <t>Cột điện hạ thế bị nghiêng, đổ</t>
  </si>
  <si>
    <t>Cột điện cao thế bị nghiêng, đổ</t>
  </si>
  <si>
    <t>Số C.T thuỷ lợi nhỏ khác bị hư hỏng</t>
  </si>
  <si>
    <t>Cầu, cống nhỏ bị hư hỏng</t>
  </si>
  <si>
    <t>Tàu, thuyền, chìm, lật, gặp sự cố</t>
  </si>
  <si>
    <t>Diện tích Ao cá, tôm bị ngập, hư hại</t>
  </si>
  <si>
    <t>Số cá, tôm bị thiệt hại</t>
  </si>
  <si>
    <t>Trường học bị ngập, hư hại</t>
  </si>
  <si>
    <t>Cá, tôm bị thiệt hại</t>
  </si>
  <si>
    <t>Tổng số nhà đổ, sập, cuốn trôi</t>
  </si>
  <si>
    <t>Khối lượng đường giao thông bị sạt lở, vùi lấp</t>
  </si>
  <si>
    <t>Bị cột ăng ten đè</t>
  </si>
  <si>
    <t>Bị tôn cắt</t>
  </si>
  <si>
    <t>Bị cây đè</t>
  </si>
  <si>
    <t>TỔNG HỢP THIỆT HẠI DO MƯA LŨ, BÃO SỐ 10 TỪ NGÀY 30/9 ĐẾN NGÀY 01/10/2013</t>
  </si>
  <si>
    <t>Nghệ An (01)
Theo Báo cáo số 40/BC.VP-PCLB</t>
  </si>
  <si>
    <t>Nguyễn Tiến Dũng
(Phó GĐ Sở Công Thương)</t>
  </si>
  <si>
    <t>Bị lũ cuốn trôi khi đang làm nhiệm vụ cứu trợ.</t>
  </si>
  <si>
    <t>Quảng Bình (01)</t>
  </si>
  <si>
    <t>Bị tôn đè</t>
  </si>
  <si>
    <t>Xã Kim Thủy, huyện Lệ Thủy</t>
  </si>
  <si>
    <t>01</t>
  </si>
  <si>
    <t>Phan Văn Lương</t>
  </si>
  <si>
    <t>Xã Đức Trạch, huyện Bố Trạch</t>
  </si>
  <si>
    <t>Xã Hạ Trạch, huyện Bố Trạch</t>
  </si>
  <si>
    <t>Quận Thanh Xuân, Hà Nội</t>
  </si>
  <si>
    <t>Xã Quảng Long, huyện Quảng Trạch</t>
  </si>
  <si>
    <t>Hồ Thị Quỳnh Nhi</t>
  </si>
  <si>
    <t>Đứt neo trôi tàu</t>
  </si>
  <si>
    <t xml:space="preserve">Nghệ An (01)
</t>
  </si>
  <si>
    <t>Nguyễn Thị Hồng</t>
  </si>
  <si>
    <r>
      <rPr>
        <b/>
        <sz val="12"/>
        <rFont val="Times New Roman"/>
        <family val="1"/>
      </rPr>
      <t>II. Người mất tích: 02 người</t>
    </r>
    <r>
      <rPr>
        <sz val="12"/>
        <rFont val="Times New Roman"/>
        <family val="1"/>
      </rPr>
      <t xml:space="preserve"> (Nghệ An: 01, Quảng Bình: 01)</t>
    </r>
  </si>
  <si>
    <t>Nước cuốn trôi</t>
  </si>
  <si>
    <t>xã Quỳnh Thiện, Thị xã Hoàng Mai</t>
  </si>
  <si>
    <r>
      <t xml:space="preserve">I. Người chết: 08 người </t>
    </r>
    <r>
      <rPr>
        <sz val="12"/>
        <rFont val="Times New Roman"/>
        <family val="1"/>
      </rPr>
      <t>(Thanh Hóa: 02 người; Nghệ An: 01; Quảng Bình: 05)</t>
    </r>
  </si>
  <si>
    <t>Theo báo cáo của các địa phương tính đến 07h00 ngày 02 tháng 10 năm 2013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</si>
</sst>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,##0.0"/>
    <numFmt numFmtId="182" formatCode="mmm\-yyyy"/>
    <numFmt numFmtId="183" formatCode="[$-409]h:mm:ss\ AM/PM"/>
    <numFmt numFmtId="184" formatCode="[$-409]dddd\,\ mmmm\ dd\,\ yyyy"/>
    <numFmt numFmtId="185" formatCode="#.##0"/>
    <numFmt numFmtId="186" formatCode="#\ ###\ ###"/>
    <numFmt numFmtId="187" formatCode="#.###"/>
    <numFmt numFmtId="188" formatCode="#.###.###"/>
    <numFmt numFmtId="189" formatCode="#\ ###"/>
    <numFmt numFmtId="190" formatCode="00000"/>
    <numFmt numFmtId="191" formatCode="0.0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"/>
    <numFmt numFmtId="198" formatCode="#,##0.00000"/>
    <numFmt numFmtId="199" formatCode="#,##0.000000"/>
    <numFmt numFmtId="200" formatCode="&quot;$&quot;#,##0.00"/>
    <numFmt numFmtId="201" formatCode="_-* #,##0.0\ _€_-;\-* #,##0.0\ _€_-;_-* &quot;-&quot;??\ _€_-;_-@_-"/>
    <numFmt numFmtId="202" formatCode="_-* #,##0\ _€_-;\-* #,##0\ _€_-;_-* &quot;-&quot;??\ _€_-;_-@_-"/>
  </numFmts>
  <fonts count="64">
    <font>
      <sz val="10"/>
      <name val=".vnTime"/>
      <family val="0"/>
    </font>
    <font>
      <sz val="10"/>
      <name val="Arial"/>
      <family val="2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8"/>
      <name val=".VnTime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b/>
      <sz val="13"/>
      <name val=".VnTimeH"/>
      <family val="2"/>
    </font>
    <font>
      <sz val="13"/>
      <name val=".VnTimeH"/>
      <family val="2"/>
    </font>
    <font>
      <b/>
      <sz val="13"/>
      <name val=".VnTime"/>
      <family val="2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3"/>
      <name val=".VnTime"/>
      <family val="2"/>
    </font>
    <font>
      <sz val="13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name val=".VnTime"/>
      <family val="2"/>
    </font>
    <font>
      <b/>
      <sz val="12"/>
      <color indexed="9"/>
      <name val=".VnTime"/>
      <family val="2"/>
    </font>
    <font>
      <b/>
      <sz val="12"/>
      <name val=".VnTime"/>
      <family val="2"/>
    </font>
    <font>
      <sz val="11"/>
      <color indexed="9"/>
      <name val=".VnTime"/>
      <family val="2"/>
    </font>
    <font>
      <sz val="11"/>
      <name val=".VnTime"/>
      <family val="2"/>
    </font>
    <font>
      <b/>
      <sz val="11.5"/>
      <name val="Times New Roman"/>
      <family val="1"/>
    </font>
    <font>
      <b/>
      <sz val="11.5"/>
      <name val=".VnTimeH"/>
      <family val="2"/>
    </font>
    <font>
      <sz val="12"/>
      <color indexed="10"/>
      <name val=".VnTime"/>
      <family val="2"/>
    </font>
    <font>
      <sz val="11.5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.5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 applyBorder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 quotePrefix="1">
      <alignment/>
    </xf>
    <xf numFmtId="0" fontId="10" fillId="0" borderId="0" xfId="57" applyFont="1" applyFill="1" applyBorder="1" applyAlignment="1">
      <alignment horizontal="center"/>
      <protection/>
    </xf>
    <xf numFmtId="18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NumberFormat="1" applyFont="1" applyFill="1" applyBorder="1">
      <alignment/>
      <protection/>
    </xf>
    <xf numFmtId="0" fontId="14" fillId="0" borderId="10" xfId="57" applyNumberFormat="1" applyFont="1" applyFill="1" applyBorder="1" applyAlignment="1">
      <alignment horizontal="center"/>
      <protection/>
    </xf>
    <xf numFmtId="0" fontId="14" fillId="0" borderId="10" xfId="57" applyNumberFormat="1" applyFont="1" applyFill="1" applyBorder="1" applyAlignment="1">
      <alignment wrapText="1"/>
      <protection/>
    </xf>
    <xf numFmtId="0" fontId="14" fillId="0" borderId="10" xfId="57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14" fillId="0" borderId="11" xfId="57" applyNumberFormat="1" applyFont="1" applyFill="1" applyBorder="1">
      <alignment/>
      <protection/>
    </xf>
    <xf numFmtId="0" fontId="14" fillId="0" borderId="11" xfId="57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Continuous"/>
    </xf>
    <xf numFmtId="180" fontId="10" fillId="33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63" fillId="0" borderId="10" xfId="57" applyFont="1" applyFill="1" applyBorder="1" applyAlignment="1">
      <alignment horizontal="center" vertical="center" wrapText="1"/>
      <protection/>
    </xf>
    <xf numFmtId="201" fontId="14" fillId="0" borderId="10" xfId="42" applyNumberFormat="1" applyFont="1" applyFill="1" applyBorder="1" applyAlignment="1">
      <alignment horizontal="center"/>
    </xf>
    <xf numFmtId="201" fontId="7" fillId="0" borderId="11" xfId="42" applyNumberFormat="1" applyFont="1" applyFill="1" applyBorder="1" applyAlignment="1">
      <alignment horizontal="center"/>
    </xf>
    <xf numFmtId="202" fontId="14" fillId="0" borderId="11" xfId="42" applyNumberFormat="1" applyFont="1" applyFill="1" applyBorder="1" applyAlignment="1">
      <alignment horizontal="center"/>
    </xf>
    <xf numFmtId="202" fontId="14" fillId="0" borderId="10" xfId="42" applyNumberFormat="1" applyFont="1" applyFill="1" applyBorder="1" applyAlignment="1">
      <alignment horizontal="center"/>
    </xf>
    <xf numFmtId="202" fontId="14" fillId="33" borderId="11" xfId="42" applyNumberFormat="1" applyFont="1" applyFill="1" applyBorder="1" applyAlignment="1">
      <alignment horizontal="center"/>
    </xf>
    <xf numFmtId="202" fontId="7" fillId="0" borderId="11" xfId="42" applyNumberFormat="1" applyFont="1" applyFill="1" applyBorder="1" applyAlignment="1">
      <alignment horizontal="center"/>
    </xf>
    <xf numFmtId="202" fontId="14" fillId="33" borderId="10" xfId="42" applyNumberFormat="1" applyFont="1" applyFill="1" applyBorder="1" applyAlignment="1">
      <alignment horizontal="center"/>
    </xf>
    <xf numFmtId="202" fontId="14" fillId="0" borderId="10" xfId="42" applyNumberFormat="1" applyFont="1" applyFill="1" applyBorder="1" applyAlignment="1">
      <alignment horizontal="center" vertical="center"/>
    </xf>
    <xf numFmtId="202" fontId="7" fillId="0" borderId="10" xfId="42" applyNumberFormat="1" applyFont="1" applyFill="1" applyBorder="1" applyAlignment="1">
      <alignment horizontal="center"/>
    </xf>
    <xf numFmtId="202" fontId="7" fillId="33" borderId="10" xfId="42" applyNumberFormat="1" applyFont="1" applyFill="1" applyBorder="1" applyAlignment="1">
      <alignment horizontal="center"/>
    </xf>
    <xf numFmtId="4" fontId="16" fillId="0" borderId="0" xfId="0" applyNumberFormat="1" applyFont="1" applyAlignment="1">
      <alignment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 quotePrefix="1">
      <alignment horizontal="center" wrapText="1"/>
    </xf>
    <xf numFmtId="202" fontId="14" fillId="34" borderId="10" xfId="42" applyNumberFormat="1" applyFont="1" applyFill="1" applyBorder="1" applyAlignment="1">
      <alignment horizontal="center"/>
    </xf>
    <xf numFmtId="202" fontId="14" fillId="35" borderId="10" xfId="42" applyNumberFormat="1" applyFont="1" applyFill="1" applyBorder="1" applyAlignment="1">
      <alignment horizontal="center"/>
    </xf>
    <xf numFmtId="202" fontId="14" fillId="35" borderId="10" xfId="42" applyNumberFormat="1" applyFont="1" applyFill="1" applyBorder="1" applyAlignment="1">
      <alignment horizontal="center" vertical="center"/>
    </xf>
    <xf numFmtId="202" fontId="7" fillId="35" borderId="10" xfId="42" applyNumberFormat="1" applyFont="1" applyFill="1" applyBorder="1" applyAlignment="1">
      <alignment horizontal="center"/>
    </xf>
    <xf numFmtId="200" fontId="14" fillId="0" borderId="10" xfId="57" applyNumberFormat="1" applyFont="1" applyFill="1" applyBorder="1" applyAlignment="1">
      <alignment wrapText="1"/>
      <protection/>
    </xf>
    <xf numFmtId="0" fontId="14" fillId="0" borderId="10" xfId="57" applyNumberFormat="1" applyFont="1" applyFill="1" applyBorder="1" applyAlignment="1">
      <alignment horizontal="left" inden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4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57" applyFont="1" applyFill="1" applyBorder="1" applyAlignment="1">
      <alignment horizontal="center" vertical="center" wrapText="1"/>
      <protection/>
    </xf>
    <xf numFmtId="0" fontId="7" fillId="35" borderId="10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202" fontId="14" fillId="35" borderId="10" xfId="42" applyNumberFormat="1" applyFont="1" applyFill="1" applyBorder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4" fontId="16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>
      <alignment horizontal="center" wrapText="1"/>
    </xf>
    <xf numFmtId="0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7" fillId="35" borderId="0" xfId="57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35" borderId="0" xfId="57" applyNumberFormat="1" applyFont="1" applyFill="1" applyBorder="1" applyAlignment="1">
      <alignment horizontal="center"/>
      <protection/>
    </xf>
    <xf numFmtId="0" fontId="10" fillId="35" borderId="0" xfId="57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8" fillId="35" borderId="0" xfId="57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left" wrapText="1"/>
    </xf>
    <xf numFmtId="4" fontId="16" fillId="0" borderId="18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left" wrapText="1"/>
    </xf>
    <xf numFmtId="4" fontId="17" fillId="0" borderId="16" xfId="0" applyNumberFormat="1" applyFont="1" applyBorder="1" applyAlignment="1">
      <alignment horizontal="left" wrapText="1"/>
    </xf>
    <xf numFmtId="4" fontId="17" fillId="0" borderId="18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85" zoomScaleNormal="85" zoomScaleSheetLayoutView="115" zoomScalePageLayoutView="0" workbookViewId="0" topLeftCell="A1">
      <pane ySplit="7" topLeftCell="A8" activePane="bottomLeft" state="frozen"/>
      <selection pane="topLeft" activeCell="A4" sqref="A4"/>
      <selection pane="bottomLeft" activeCell="G75" sqref="G75"/>
    </sheetView>
  </sheetViews>
  <sheetFormatPr defaultColWidth="9.00390625" defaultRowHeight="12.75"/>
  <cols>
    <col min="1" max="1" width="17.125" style="50" bestFit="1" customWidth="1"/>
    <col min="2" max="2" width="46.75390625" style="50" customWidth="1"/>
    <col min="3" max="3" width="9.875" style="50" customWidth="1"/>
    <col min="4" max="4" width="13.125" style="50" customWidth="1"/>
    <col min="5" max="5" width="13.625" style="50" customWidth="1"/>
    <col min="6" max="6" width="13.25390625" style="50" customWidth="1"/>
    <col min="7" max="7" width="12.875" style="73" customWidth="1"/>
    <col min="8" max="8" width="13.375" style="73" customWidth="1"/>
    <col min="9" max="9" width="12.625" style="74" customWidth="1"/>
    <col min="10" max="10" width="17.125" style="75" bestFit="1" customWidth="1"/>
    <col min="11" max="11" width="21.375" style="49" customWidth="1"/>
    <col min="12" max="12" width="9.125" style="49" customWidth="1"/>
    <col min="13" max="16384" width="9.125" style="50" customWidth="1"/>
  </cols>
  <sheetData>
    <row r="1" spans="1:10" ht="17.25" customHeigh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0.25" customHeight="1">
      <c r="A2" s="105" t="s">
        <v>138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customHeight="1">
      <c r="A3" s="105" t="s">
        <v>159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4.5" customHeight="1">
      <c r="A4" s="16"/>
      <c r="B4" s="17"/>
      <c r="C4" s="17"/>
      <c r="D4" s="17"/>
      <c r="E4" s="17"/>
      <c r="F4" s="17"/>
      <c r="G4" s="21"/>
      <c r="H4" s="21"/>
      <c r="I4" s="18"/>
      <c r="J4" s="51"/>
    </row>
    <row r="5" spans="1:22" s="55" customFormat="1" ht="49.5" customHeight="1">
      <c r="A5" s="107" t="s">
        <v>18</v>
      </c>
      <c r="B5" s="10" t="s">
        <v>10</v>
      </c>
      <c r="C5" s="107" t="s">
        <v>11</v>
      </c>
      <c r="D5" s="79" t="s">
        <v>71</v>
      </c>
      <c r="E5" s="10" t="s">
        <v>68</v>
      </c>
      <c r="F5" s="10" t="s">
        <v>69</v>
      </c>
      <c r="G5" s="77" t="s">
        <v>63</v>
      </c>
      <c r="H5" s="77" t="s">
        <v>8</v>
      </c>
      <c r="I5" s="80" t="s">
        <v>64</v>
      </c>
      <c r="J5" s="110" t="s">
        <v>9</v>
      </c>
      <c r="K5" s="52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s="59" customFormat="1" ht="33">
      <c r="A6" s="108"/>
      <c r="B6" s="10" t="s">
        <v>12</v>
      </c>
      <c r="C6" s="108"/>
      <c r="D6" s="78" t="s">
        <v>82</v>
      </c>
      <c r="E6" s="78" t="s">
        <v>112</v>
      </c>
      <c r="F6" s="78" t="s">
        <v>87</v>
      </c>
      <c r="G6" s="78"/>
      <c r="H6" s="78"/>
      <c r="I6" s="81" t="s">
        <v>111</v>
      </c>
      <c r="J6" s="111"/>
      <c r="K6" s="56"/>
      <c r="L6" s="57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59" customFormat="1" ht="49.5">
      <c r="A7" s="108"/>
      <c r="B7" s="10" t="s">
        <v>13</v>
      </c>
      <c r="C7" s="108"/>
      <c r="D7" s="81" t="s">
        <v>83</v>
      </c>
      <c r="E7" s="81" t="s">
        <v>113</v>
      </c>
      <c r="F7" s="81" t="s">
        <v>81</v>
      </c>
      <c r="G7" s="81" t="s">
        <v>80</v>
      </c>
      <c r="H7" s="81" t="s">
        <v>113</v>
      </c>
      <c r="I7" s="24"/>
      <c r="J7" s="111"/>
      <c r="K7" s="56"/>
      <c r="L7" s="57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12" ht="19.5" customHeight="1">
      <c r="A8" s="94" t="s">
        <v>19</v>
      </c>
      <c r="B8" s="19" t="s">
        <v>14</v>
      </c>
      <c r="C8" s="20" t="s">
        <v>15</v>
      </c>
      <c r="D8" s="27">
        <v>2</v>
      </c>
      <c r="E8" s="28">
        <v>1</v>
      </c>
      <c r="F8" s="28"/>
      <c r="G8" s="28">
        <v>5</v>
      </c>
      <c r="H8" s="29"/>
      <c r="I8" s="27"/>
      <c r="J8" s="30">
        <f>SUM(D8:I8)</f>
        <v>8</v>
      </c>
      <c r="L8" s="60"/>
    </row>
    <row r="9" spans="1:12" ht="15.75" customHeight="1">
      <c r="A9" s="95"/>
      <c r="B9" s="11" t="s">
        <v>16</v>
      </c>
      <c r="C9" s="12" t="s">
        <v>15</v>
      </c>
      <c r="D9" s="28"/>
      <c r="E9" s="28">
        <v>2</v>
      </c>
      <c r="F9" s="28">
        <v>18</v>
      </c>
      <c r="G9" s="28">
        <v>140</v>
      </c>
      <c r="H9" s="31">
        <v>37</v>
      </c>
      <c r="I9" s="28">
        <v>2</v>
      </c>
      <c r="J9" s="30">
        <f>SUM(D9:I9)</f>
        <v>199</v>
      </c>
      <c r="K9" s="50"/>
      <c r="L9" s="60"/>
    </row>
    <row r="10" spans="1:12" ht="16.5">
      <c r="A10" s="95"/>
      <c r="B10" s="11" t="s">
        <v>17</v>
      </c>
      <c r="C10" s="12" t="s">
        <v>15</v>
      </c>
      <c r="D10" s="28"/>
      <c r="E10" s="28">
        <v>1</v>
      </c>
      <c r="F10" s="28"/>
      <c r="G10" s="28">
        <v>1</v>
      </c>
      <c r="H10" s="31"/>
      <c r="I10" s="28"/>
      <c r="J10" s="30">
        <f>SUM(D10:I10)</f>
        <v>2</v>
      </c>
      <c r="K10" s="50"/>
      <c r="L10" s="60"/>
    </row>
    <row r="11" spans="1:11" ht="20.25" customHeight="1">
      <c r="A11" s="94" t="s">
        <v>53</v>
      </c>
      <c r="B11" s="11" t="s">
        <v>133</v>
      </c>
      <c r="C11" s="12" t="s">
        <v>4</v>
      </c>
      <c r="D11" s="28">
        <v>3</v>
      </c>
      <c r="E11" s="28">
        <v>4</v>
      </c>
      <c r="F11" s="28">
        <v>3</v>
      </c>
      <c r="G11" s="28">
        <v>345</v>
      </c>
      <c r="H11" s="44">
        <f>6+2</f>
        <v>8</v>
      </c>
      <c r="I11" s="28">
        <v>9</v>
      </c>
      <c r="J11" s="30">
        <f>SUM(D11:I11)</f>
        <v>372</v>
      </c>
      <c r="K11" s="50"/>
    </row>
    <row r="12" spans="1:10" ht="15.75" customHeight="1" hidden="1">
      <c r="A12" s="100"/>
      <c r="B12" s="11" t="s">
        <v>21</v>
      </c>
      <c r="C12" s="12" t="s">
        <v>20</v>
      </c>
      <c r="D12" s="28"/>
      <c r="E12" s="28"/>
      <c r="F12" s="28"/>
      <c r="G12" s="28"/>
      <c r="H12" s="44"/>
      <c r="I12" s="28"/>
      <c r="J12" s="30">
        <f>SUM(E12:I12)</f>
        <v>0</v>
      </c>
    </row>
    <row r="13" spans="1:11" ht="19.5" customHeight="1">
      <c r="A13" s="100"/>
      <c r="B13" s="11" t="s">
        <v>22</v>
      </c>
      <c r="C13" s="12" t="s">
        <v>4</v>
      </c>
      <c r="D13" s="28">
        <v>1000</v>
      </c>
      <c r="E13" s="44">
        <v>20219</v>
      </c>
      <c r="F13" s="28">
        <v>983</v>
      </c>
      <c r="G13" s="28">
        <v>3581</v>
      </c>
      <c r="H13" s="44"/>
      <c r="I13" s="28"/>
      <c r="J13" s="30">
        <f>SUM(D13:I13)</f>
        <v>25783</v>
      </c>
      <c r="K13" s="50"/>
    </row>
    <row r="14" spans="1:11" ht="15.75" customHeight="1">
      <c r="A14" s="100"/>
      <c r="B14" s="11" t="s">
        <v>88</v>
      </c>
      <c r="C14" s="12" t="s">
        <v>4</v>
      </c>
      <c r="D14" s="28">
        <v>8</v>
      </c>
      <c r="E14" s="44">
        <f>39+7</f>
        <v>46</v>
      </c>
      <c r="F14" s="28">
        <v>26951</v>
      </c>
      <c r="G14" s="28">
        <v>156517</v>
      </c>
      <c r="H14" s="44">
        <v>9712</v>
      </c>
      <c r="I14" s="28">
        <v>903</v>
      </c>
      <c r="J14" s="30">
        <f>SUM(D14:I14)</f>
        <v>194137</v>
      </c>
      <c r="K14" s="50"/>
    </row>
    <row r="15" spans="1:10" ht="15.75" customHeight="1" hidden="1">
      <c r="A15" s="100"/>
      <c r="B15" s="11" t="s">
        <v>23</v>
      </c>
      <c r="C15" s="12" t="s">
        <v>20</v>
      </c>
      <c r="D15" s="28"/>
      <c r="E15" s="44"/>
      <c r="F15" s="28"/>
      <c r="G15" s="28"/>
      <c r="H15" s="44"/>
      <c r="I15" s="28"/>
      <c r="J15" s="30">
        <f>SUM(E15:I15)</f>
        <v>0</v>
      </c>
    </row>
    <row r="16" spans="1:12" ht="15.75" customHeight="1">
      <c r="A16" s="101"/>
      <c r="B16" s="11" t="s">
        <v>78</v>
      </c>
      <c r="C16" s="12" t="s">
        <v>0</v>
      </c>
      <c r="D16" s="28"/>
      <c r="E16" s="44">
        <v>5125</v>
      </c>
      <c r="F16" s="28">
        <v>2155</v>
      </c>
      <c r="G16" s="28"/>
      <c r="H16" s="44">
        <f>347+390+20</f>
        <v>757</v>
      </c>
      <c r="I16" s="28"/>
      <c r="J16" s="30">
        <f aca="true" t="shared" si="0" ref="J16:J21">SUM(D16:I16)</f>
        <v>8037</v>
      </c>
      <c r="K16" s="50"/>
      <c r="L16" s="50"/>
    </row>
    <row r="17" spans="1:12" ht="15.75" customHeight="1">
      <c r="A17" s="94" t="s">
        <v>54</v>
      </c>
      <c r="B17" s="11" t="s">
        <v>24</v>
      </c>
      <c r="C17" s="12" t="s">
        <v>25</v>
      </c>
      <c r="D17" s="28"/>
      <c r="E17" s="44"/>
      <c r="F17" s="28"/>
      <c r="G17" s="28"/>
      <c r="H17" s="44">
        <v>176</v>
      </c>
      <c r="I17" s="28">
        <v>10</v>
      </c>
      <c r="J17" s="30">
        <f t="shared" si="0"/>
        <v>186</v>
      </c>
      <c r="K17" s="50"/>
      <c r="L17" s="50"/>
    </row>
    <row r="18" spans="1:10" ht="15.75" customHeight="1">
      <c r="A18" s="95"/>
      <c r="B18" s="11" t="s">
        <v>131</v>
      </c>
      <c r="C18" s="12" t="s">
        <v>91</v>
      </c>
      <c r="D18" s="28"/>
      <c r="E18" s="44"/>
      <c r="F18" s="28"/>
      <c r="G18" s="28">
        <v>460</v>
      </c>
      <c r="H18" s="44">
        <v>48</v>
      </c>
      <c r="I18" s="28"/>
      <c r="J18" s="30">
        <f t="shared" si="0"/>
        <v>508</v>
      </c>
    </row>
    <row r="19" spans="1:10" ht="33">
      <c r="A19" s="95"/>
      <c r="B19" s="13" t="s">
        <v>119</v>
      </c>
      <c r="C19" s="12" t="s">
        <v>4</v>
      </c>
      <c r="D19" s="28"/>
      <c r="E19" s="44"/>
      <c r="F19" s="28">
        <v>66</v>
      </c>
      <c r="G19" s="28">
        <v>98</v>
      </c>
      <c r="H19" s="44">
        <f>81+15+5+19+3</f>
        <v>123</v>
      </c>
      <c r="I19" s="28"/>
      <c r="J19" s="30">
        <f t="shared" si="0"/>
        <v>287</v>
      </c>
    </row>
    <row r="20" spans="1:10" ht="21" customHeight="1">
      <c r="A20" s="94" t="s">
        <v>55</v>
      </c>
      <c r="B20" s="11" t="s">
        <v>26</v>
      </c>
      <c r="C20" s="14" t="s">
        <v>1</v>
      </c>
      <c r="D20" s="28">
        <v>1600</v>
      </c>
      <c r="E20" s="44">
        <v>2125</v>
      </c>
      <c r="F20" s="28">
        <v>295</v>
      </c>
      <c r="G20" s="31">
        <v>238</v>
      </c>
      <c r="H20" s="44"/>
      <c r="I20" s="28"/>
      <c r="J20" s="30">
        <f t="shared" si="0"/>
        <v>4258</v>
      </c>
    </row>
    <row r="21" spans="1:10" ht="20.25" customHeight="1">
      <c r="A21" s="95"/>
      <c r="B21" s="11" t="s">
        <v>120</v>
      </c>
      <c r="C21" s="14" t="s">
        <v>1</v>
      </c>
      <c r="D21" s="28">
        <v>1500</v>
      </c>
      <c r="E21" s="44">
        <v>2724</v>
      </c>
      <c r="F21" s="28">
        <f>283+416+1200+1201</f>
        <v>3100</v>
      </c>
      <c r="G21" s="31">
        <v>2499</v>
      </c>
      <c r="H21" s="44">
        <f>7.5+2630</f>
        <v>2637.5</v>
      </c>
      <c r="I21" s="28">
        <f>206.7+83.5</f>
        <v>290.2</v>
      </c>
      <c r="J21" s="30">
        <f t="shared" si="0"/>
        <v>12750.7</v>
      </c>
    </row>
    <row r="22" spans="1:10" ht="32.25" customHeight="1">
      <c r="A22" s="95"/>
      <c r="B22" s="47" t="s">
        <v>89</v>
      </c>
      <c r="C22" s="14" t="s">
        <v>1</v>
      </c>
      <c r="D22" s="28"/>
      <c r="E22" s="44">
        <f>18+1422.6</f>
        <v>1440.6</v>
      </c>
      <c r="F22" s="28">
        <f>42.7+840+492+40+304.5</f>
        <v>1719.2</v>
      </c>
      <c r="G22" s="31">
        <f>7495+11297</f>
        <v>18792</v>
      </c>
      <c r="H22" s="44">
        <f>8010+1181+4656</f>
        <v>13847</v>
      </c>
      <c r="I22" s="28">
        <f>3.55+77.5</f>
        <v>81.05</v>
      </c>
      <c r="J22" s="30">
        <f aca="true" t="shared" si="1" ref="J22:J73">SUM(D22:I22)</f>
        <v>35879.850000000006</v>
      </c>
    </row>
    <row r="23" spans="1:12" ht="15.75" customHeight="1">
      <c r="A23" s="95"/>
      <c r="B23" s="11" t="s">
        <v>27</v>
      </c>
      <c r="C23" s="14" t="s">
        <v>1</v>
      </c>
      <c r="D23" s="28"/>
      <c r="E23" s="44"/>
      <c r="F23" s="28"/>
      <c r="G23" s="31"/>
      <c r="H23" s="44"/>
      <c r="I23" s="28">
        <v>38</v>
      </c>
      <c r="J23" s="30">
        <f t="shared" si="1"/>
        <v>38</v>
      </c>
      <c r="L23" s="50"/>
    </row>
    <row r="24" spans="1:12" ht="15.75" customHeight="1">
      <c r="A24" s="95"/>
      <c r="B24" s="11" t="s">
        <v>28</v>
      </c>
      <c r="C24" s="12" t="s">
        <v>117</v>
      </c>
      <c r="D24" s="28"/>
      <c r="E24" s="44">
        <v>500</v>
      </c>
      <c r="F24" s="28"/>
      <c r="G24" s="31"/>
      <c r="H24" s="82">
        <f>30732+35937+218050</f>
        <v>284719</v>
      </c>
      <c r="I24" s="28">
        <v>3000</v>
      </c>
      <c r="J24" s="30">
        <f t="shared" si="1"/>
        <v>288219</v>
      </c>
      <c r="L24" s="50"/>
    </row>
    <row r="25" spans="1:12" ht="15.75" customHeight="1">
      <c r="A25" s="95"/>
      <c r="B25" s="11" t="s">
        <v>29</v>
      </c>
      <c r="C25" s="14" t="s">
        <v>118</v>
      </c>
      <c r="D25" s="28"/>
      <c r="E25" s="44">
        <v>7528</v>
      </c>
      <c r="F25" s="28">
        <v>12000</v>
      </c>
      <c r="G25" s="31"/>
      <c r="H25" s="44">
        <v>863</v>
      </c>
      <c r="I25" s="28"/>
      <c r="J25" s="30">
        <f t="shared" si="1"/>
        <v>20391</v>
      </c>
      <c r="K25" s="60">
        <f>+J25+J26</f>
        <v>20706</v>
      </c>
      <c r="L25" s="61"/>
    </row>
    <row r="26" spans="1:12" ht="15.75" customHeight="1">
      <c r="A26" s="95"/>
      <c r="B26" s="11" t="s">
        <v>30</v>
      </c>
      <c r="C26" s="14" t="s">
        <v>118</v>
      </c>
      <c r="D26" s="28"/>
      <c r="E26" s="44">
        <v>310</v>
      </c>
      <c r="F26" s="28"/>
      <c r="G26" s="31"/>
      <c r="H26" s="44">
        <v>5</v>
      </c>
      <c r="I26" s="28"/>
      <c r="J26" s="30">
        <f t="shared" si="1"/>
        <v>315</v>
      </c>
      <c r="L26" s="50"/>
    </row>
    <row r="27" spans="1:12" ht="15.75" customHeight="1">
      <c r="A27" s="96"/>
      <c r="B27" s="11" t="s">
        <v>31</v>
      </c>
      <c r="C27" s="12" t="s">
        <v>32</v>
      </c>
      <c r="D27" s="28"/>
      <c r="E27" s="44"/>
      <c r="F27" s="28"/>
      <c r="G27" s="31"/>
      <c r="H27" s="44">
        <v>22.7</v>
      </c>
      <c r="I27" s="28"/>
      <c r="J27" s="30">
        <f t="shared" si="1"/>
        <v>22.7</v>
      </c>
      <c r="L27" s="50"/>
    </row>
    <row r="28" spans="1:12" s="2" customFormat="1" ht="15.75" customHeight="1">
      <c r="A28" s="100" t="s">
        <v>56</v>
      </c>
      <c r="B28" s="3" t="s">
        <v>129</v>
      </c>
      <c r="C28" s="4" t="s">
        <v>1</v>
      </c>
      <c r="D28" s="32"/>
      <c r="E28" s="45">
        <v>1352.7</v>
      </c>
      <c r="F28" s="32">
        <v>295</v>
      </c>
      <c r="G28" s="31">
        <v>289</v>
      </c>
      <c r="H28" s="44">
        <v>7.5</v>
      </c>
      <c r="I28" s="28">
        <v>220</v>
      </c>
      <c r="J28" s="30">
        <f t="shared" si="1"/>
        <v>2164.2</v>
      </c>
      <c r="K28" s="1"/>
      <c r="L28" s="1"/>
    </row>
    <row r="29" spans="1:12" s="2" customFormat="1" ht="15.75" customHeight="1">
      <c r="A29" s="100"/>
      <c r="B29" s="3" t="s">
        <v>132</v>
      </c>
      <c r="C29" s="4" t="s">
        <v>32</v>
      </c>
      <c r="D29" s="32"/>
      <c r="E29" s="45"/>
      <c r="F29" s="32"/>
      <c r="G29" s="31"/>
      <c r="H29" s="44"/>
      <c r="I29" s="25">
        <v>2.9</v>
      </c>
      <c r="J29" s="26">
        <f t="shared" si="1"/>
        <v>2.9</v>
      </c>
      <c r="K29" s="1"/>
      <c r="L29" s="1"/>
    </row>
    <row r="30" spans="1:12" s="2" customFormat="1" ht="15.75" customHeight="1">
      <c r="A30" s="100"/>
      <c r="B30" s="3" t="s">
        <v>130</v>
      </c>
      <c r="C30" s="4" t="s">
        <v>118</v>
      </c>
      <c r="D30" s="32"/>
      <c r="E30" s="45"/>
      <c r="F30" s="32"/>
      <c r="G30" s="31"/>
      <c r="H30" s="44">
        <v>16600</v>
      </c>
      <c r="I30" s="28">
        <v>29000</v>
      </c>
      <c r="J30" s="30">
        <f t="shared" si="1"/>
        <v>45600</v>
      </c>
      <c r="K30" s="1"/>
      <c r="L30" s="1"/>
    </row>
    <row r="31" spans="1:12" s="2" customFormat="1" ht="17.25" customHeight="1">
      <c r="A31" s="101"/>
      <c r="B31" s="5" t="s">
        <v>128</v>
      </c>
      <c r="C31" s="4" t="s">
        <v>4</v>
      </c>
      <c r="D31" s="32">
        <v>2</v>
      </c>
      <c r="E31" s="44">
        <v>2</v>
      </c>
      <c r="F31" s="28">
        <v>2</v>
      </c>
      <c r="G31" s="31">
        <v>113</v>
      </c>
      <c r="H31" s="44"/>
      <c r="I31" s="28">
        <v>1</v>
      </c>
      <c r="J31" s="30">
        <f t="shared" si="1"/>
        <v>120</v>
      </c>
      <c r="K31" s="1"/>
      <c r="L31" s="1"/>
    </row>
    <row r="32" spans="1:12" s="2" customFormat="1" ht="15.75" customHeight="1" hidden="1">
      <c r="A32" s="23"/>
      <c r="B32" s="6" t="s">
        <v>5</v>
      </c>
      <c r="C32" s="4" t="s">
        <v>6</v>
      </c>
      <c r="D32" s="32"/>
      <c r="E32" s="43"/>
      <c r="F32" s="28"/>
      <c r="G32" s="31"/>
      <c r="H32" s="44"/>
      <c r="I32" s="28"/>
      <c r="J32" s="30">
        <f t="shared" si="1"/>
        <v>0</v>
      </c>
      <c r="K32" s="1"/>
      <c r="L32" s="1"/>
    </row>
    <row r="33" spans="1:12" s="2" customFormat="1" ht="15.75" customHeight="1" hidden="1">
      <c r="A33" s="23"/>
      <c r="B33" s="3" t="s">
        <v>7</v>
      </c>
      <c r="C33" s="4" t="s">
        <v>2</v>
      </c>
      <c r="D33" s="32"/>
      <c r="E33" s="43"/>
      <c r="F33" s="28"/>
      <c r="G33" s="31"/>
      <c r="H33" s="44"/>
      <c r="I33" s="28"/>
      <c r="J33" s="30">
        <f t="shared" si="1"/>
        <v>0</v>
      </c>
      <c r="K33" s="1"/>
      <c r="L33" s="1"/>
    </row>
    <row r="34" spans="1:10" ht="15.75" customHeight="1">
      <c r="A34" s="97" t="s">
        <v>57</v>
      </c>
      <c r="B34" s="11" t="s">
        <v>121</v>
      </c>
      <c r="C34" s="14" t="s">
        <v>2</v>
      </c>
      <c r="D34" s="28"/>
      <c r="E34" s="44">
        <v>102600</v>
      </c>
      <c r="F34" s="28">
        <v>18130</v>
      </c>
      <c r="G34" s="31"/>
      <c r="H34" s="44"/>
      <c r="I34" s="28"/>
      <c r="J34" s="30">
        <f t="shared" si="1"/>
        <v>120730</v>
      </c>
    </row>
    <row r="35" spans="1:10" ht="15.75" customHeight="1" hidden="1">
      <c r="A35" s="98"/>
      <c r="B35" s="48" t="s">
        <v>33</v>
      </c>
      <c r="C35" s="14" t="s">
        <v>2</v>
      </c>
      <c r="D35" s="28"/>
      <c r="E35" s="44"/>
      <c r="F35" s="28"/>
      <c r="G35" s="31"/>
      <c r="H35" s="44"/>
      <c r="I35" s="28"/>
      <c r="J35" s="30">
        <f t="shared" si="1"/>
        <v>0</v>
      </c>
    </row>
    <row r="36" spans="1:10" ht="15.75" customHeight="1" hidden="1">
      <c r="A36" s="98"/>
      <c r="B36" s="48" t="s">
        <v>34</v>
      </c>
      <c r="C36" s="14" t="s">
        <v>2</v>
      </c>
      <c r="D36" s="28"/>
      <c r="E36" s="44"/>
      <c r="F36" s="28"/>
      <c r="G36" s="31"/>
      <c r="H36" s="44"/>
      <c r="I36" s="28"/>
      <c r="J36" s="30">
        <f t="shared" si="1"/>
        <v>0</v>
      </c>
    </row>
    <row r="37" spans="1:10" ht="15.75" customHeight="1" hidden="1">
      <c r="A37" s="98"/>
      <c r="B37" s="48" t="s">
        <v>35</v>
      </c>
      <c r="C37" s="14" t="s">
        <v>2</v>
      </c>
      <c r="D37" s="28"/>
      <c r="E37" s="44"/>
      <c r="F37" s="28"/>
      <c r="G37" s="31"/>
      <c r="H37" s="44"/>
      <c r="I37" s="28"/>
      <c r="J37" s="30">
        <f t="shared" si="1"/>
        <v>0</v>
      </c>
    </row>
    <row r="38" spans="1:10" ht="15.75" customHeight="1" hidden="1">
      <c r="A38" s="98"/>
      <c r="B38" s="48" t="s">
        <v>36</v>
      </c>
      <c r="C38" s="12" t="s">
        <v>37</v>
      </c>
      <c r="D38" s="28"/>
      <c r="E38" s="44"/>
      <c r="F38" s="28"/>
      <c r="G38" s="31"/>
      <c r="H38" s="44"/>
      <c r="I38" s="28"/>
      <c r="J38" s="30">
        <f t="shared" si="1"/>
        <v>0</v>
      </c>
    </row>
    <row r="39" spans="1:10" ht="15.75" customHeight="1">
      <c r="A39" s="98"/>
      <c r="B39" s="48" t="s">
        <v>84</v>
      </c>
      <c r="C39" s="12" t="s">
        <v>4</v>
      </c>
      <c r="D39" s="28">
        <v>2</v>
      </c>
      <c r="E39" s="44"/>
      <c r="F39" s="28"/>
      <c r="G39" s="31"/>
      <c r="H39" s="44"/>
      <c r="I39" s="28"/>
      <c r="J39" s="30">
        <f t="shared" si="1"/>
        <v>2</v>
      </c>
    </row>
    <row r="40" spans="1:10" ht="15.75" customHeight="1">
      <c r="A40" s="98"/>
      <c r="B40" s="48" t="s">
        <v>85</v>
      </c>
      <c r="C40" s="12" t="s">
        <v>4</v>
      </c>
      <c r="D40" s="28">
        <v>4</v>
      </c>
      <c r="E40" s="44"/>
      <c r="F40" s="28"/>
      <c r="G40" s="31"/>
      <c r="H40" s="44"/>
      <c r="I40" s="28"/>
      <c r="J40" s="30">
        <f t="shared" si="1"/>
        <v>4</v>
      </c>
    </row>
    <row r="41" spans="1:10" ht="15.75" customHeight="1">
      <c r="A41" s="98"/>
      <c r="B41" s="48" t="s">
        <v>72</v>
      </c>
      <c r="C41" s="12" t="s">
        <v>4</v>
      </c>
      <c r="D41" s="28"/>
      <c r="E41" s="44">
        <v>13</v>
      </c>
      <c r="F41" s="28"/>
      <c r="G41" s="31"/>
      <c r="H41" s="44"/>
      <c r="I41" s="28"/>
      <c r="J41" s="30">
        <f t="shared" si="1"/>
        <v>13</v>
      </c>
    </row>
    <row r="42" spans="1:10" ht="15.75" customHeight="1">
      <c r="A42" s="98"/>
      <c r="B42" s="48" t="s">
        <v>73</v>
      </c>
      <c r="C42" s="12" t="s">
        <v>4</v>
      </c>
      <c r="D42" s="28"/>
      <c r="E42" s="44">
        <v>6</v>
      </c>
      <c r="F42" s="28"/>
      <c r="G42" s="31"/>
      <c r="H42" s="44"/>
      <c r="I42" s="28"/>
      <c r="J42" s="30">
        <f t="shared" si="1"/>
        <v>6</v>
      </c>
    </row>
    <row r="43" spans="1:12" s="62" customFormat="1" ht="15.75" customHeight="1">
      <c r="A43" s="98"/>
      <c r="B43" s="11" t="s">
        <v>90</v>
      </c>
      <c r="C43" s="12" t="s">
        <v>4</v>
      </c>
      <c r="D43" s="28"/>
      <c r="E43" s="44"/>
      <c r="F43" s="28">
        <v>40</v>
      </c>
      <c r="G43" s="31"/>
      <c r="H43" s="44">
        <v>1</v>
      </c>
      <c r="I43" s="28"/>
      <c r="J43" s="30">
        <f t="shared" si="1"/>
        <v>41</v>
      </c>
      <c r="K43" s="49"/>
      <c r="L43" s="49"/>
    </row>
    <row r="44" spans="1:12" s="62" customFormat="1" ht="20.25" customHeight="1">
      <c r="A44" s="98"/>
      <c r="B44" s="11" t="s">
        <v>126</v>
      </c>
      <c r="C44" s="12" t="s">
        <v>4</v>
      </c>
      <c r="D44" s="28"/>
      <c r="E44" s="44"/>
      <c r="F44" s="28"/>
      <c r="G44" s="31"/>
      <c r="H44" s="44">
        <v>5</v>
      </c>
      <c r="I44" s="28"/>
      <c r="J44" s="30">
        <f t="shared" si="1"/>
        <v>5</v>
      </c>
      <c r="K44" s="49"/>
      <c r="L44" s="49"/>
    </row>
    <row r="45" spans="1:12" s="62" customFormat="1" ht="15.75" customHeight="1">
      <c r="A45" s="98"/>
      <c r="B45" s="11" t="s">
        <v>122</v>
      </c>
      <c r="C45" s="14" t="s">
        <v>0</v>
      </c>
      <c r="D45" s="28">
        <v>20</v>
      </c>
      <c r="E45" s="44">
        <v>220</v>
      </c>
      <c r="F45" s="28"/>
      <c r="G45" s="31"/>
      <c r="H45" s="44">
        <v>1200</v>
      </c>
      <c r="I45" s="28">
        <v>20500</v>
      </c>
      <c r="J45" s="30">
        <f t="shared" si="1"/>
        <v>21940</v>
      </c>
      <c r="K45" s="49"/>
      <c r="L45" s="49"/>
    </row>
    <row r="46" spans="1:12" s="62" customFormat="1" ht="15.75" customHeight="1">
      <c r="A46" s="98"/>
      <c r="B46" s="11" t="s">
        <v>114</v>
      </c>
      <c r="C46" s="14" t="s">
        <v>0</v>
      </c>
      <c r="D46" s="28"/>
      <c r="E46" s="44">
        <f>4206+228+180</f>
        <v>4614</v>
      </c>
      <c r="F46" s="28">
        <v>15000</v>
      </c>
      <c r="G46" s="31">
        <v>10000</v>
      </c>
      <c r="H46" s="44">
        <v>555</v>
      </c>
      <c r="I46" s="28"/>
      <c r="J46" s="30">
        <f t="shared" si="1"/>
        <v>30169</v>
      </c>
      <c r="K46" s="49"/>
      <c r="L46" s="49"/>
    </row>
    <row r="47" spans="1:12" s="62" customFormat="1" ht="15.75" customHeight="1">
      <c r="A47" s="99"/>
      <c r="B47" s="11" t="s">
        <v>38</v>
      </c>
      <c r="C47" s="12" t="s">
        <v>4</v>
      </c>
      <c r="D47" s="28"/>
      <c r="E47" s="44"/>
      <c r="F47" s="28"/>
      <c r="G47" s="31"/>
      <c r="H47" s="44"/>
      <c r="I47" s="28"/>
      <c r="J47" s="30">
        <f t="shared" si="1"/>
        <v>0</v>
      </c>
      <c r="K47" s="49"/>
      <c r="L47" s="49"/>
    </row>
    <row r="48" spans="1:12" s="62" customFormat="1" ht="15.75" customHeight="1">
      <c r="A48" s="94" t="s">
        <v>58</v>
      </c>
      <c r="B48" s="11" t="s">
        <v>134</v>
      </c>
      <c r="C48" s="14" t="s">
        <v>2</v>
      </c>
      <c r="D48" s="28">
        <v>10000</v>
      </c>
      <c r="E48" s="44">
        <v>84200</v>
      </c>
      <c r="F48" s="28">
        <v>33220</v>
      </c>
      <c r="G48" s="31">
        <v>215200</v>
      </c>
      <c r="H48" s="44"/>
      <c r="I48" s="28"/>
      <c r="J48" s="30">
        <f t="shared" si="1"/>
        <v>342620</v>
      </c>
      <c r="K48" s="49"/>
      <c r="L48" s="49"/>
    </row>
    <row r="49" spans="1:10" ht="15.75" customHeight="1">
      <c r="A49" s="100"/>
      <c r="B49" s="11" t="s">
        <v>65</v>
      </c>
      <c r="C49" s="12" t="s">
        <v>4</v>
      </c>
      <c r="D49" s="28"/>
      <c r="E49" s="44"/>
      <c r="F49" s="28"/>
      <c r="G49" s="31"/>
      <c r="H49" s="44"/>
      <c r="I49" s="28"/>
      <c r="J49" s="30">
        <f t="shared" si="1"/>
        <v>0</v>
      </c>
    </row>
    <row r="50" spans="1:10" ht="15.75" customHeight="1">
      <c r="A50" s="100"/>
      <c r="B50" s="11" t="s">
        <v>76</v>
      </c>
      <c r="C50" s="12" t="s">
        <v>4</v>
      </c>
      <c r="D50" s="28"/>
      <c r="E50" s="44"/>
      <c r="F50" s="28"/>
      <c r="G50" s="31"/>
      <c r="H50" s="44"/>
      <c r="I50" s="28">
        <v>40</v>
      </c>
      <c r="J50" s="30">
        <f t="shared" si="1"/>
        <v>40</v>
      </c>
    </row>
    <row r="51" spans="1:10" ht="15.75" customHeight="1">
      <c r="A51" s="100"/>
      <c r="B51" s="11" t="s">
        <v>66</v>
      </c>
      <c r="C51" s="12" t="s">
        <v>4</v>
      </c>
      <c r="D51" s="28"/>
      <c r="E51" s="44"/>
      <c r="F51" s="28"/>
      <c r="G51" s="31"/>
      <c r="H51" s="44"/>
      <c r="I51" s="28"/>
      <c r="J51" s="30">
        <f t="shared" si="1"/>
        <v>0</v>
      </c>
    </row>
    <row r="52" spans="1:10" ht="15.75" customHeight="1">
      <c r="A52" s="100"/>
      <c r="B52" s="11" t="s">
        <v>116</v>
      </c>
      <c r="C52" s="12" t="s">
        <v>4</v>
      </c>
      <c r="D52" s="28"/>
      <c r="E52" s="44">
        <v>1</v>
      </c>
      <c r="F52" s="28"/>
      <c r="G52" s="31"/>
      <c r="H52" s="44"/>
      <c r="I52" s="28"/>
      <c r="J52" s="30"/>
    </row>
    <row r="53" spans="1:10" ht="20.25" customHeight="1">
      <c r="A53" s="100"/>
      <c r="B53" s="11" t="s">
        <v>127</v>
      </c>
      <c r="C53" s="12" t="s">
        <v>4</v>
      </c>
      <c r="D53" s="28"/>
      <c r="E53" s="44"/>
      <c r="F53" s="28"/>
      <c r="G53" s="31"/>
      <c r="H53" s="44">
        <v>1</v>
      </c>
      <c r="I53" s="28"/>
      <c r="J53" s="30">
        <f t="shared" si="1"/>
        <v>1</v>
      </c>
    </row>
    <row r="54" spans="1:10" ht="21.75" customHeight="1">
      <c r="A54" s="100"/>
      <c r="B54" s="11" t="s">
        <v>115</v>
      </c>
      <c r="C54" s="12" t="s">
        <v>4</v>
      </c>
      <c r="D54" s="28"/>
      <c r="E54" s="44">
        <v>9</v>
      </c>
      <c r="F54" s="28"/>
      <c r="G54" s="31"/>
      <c r="H54" s="44"/>
      <c r="I54" s="28"/>
      <c r="J54" s="30">
        <f t="shared" si="1"/>
        <v>9</v>
      </c>
    </row>
    <row r="55" spans="1:10" ht="15.75" customHeight="1">
      <c r="A55" s="100"/>
      <c r="B55" s="11" t="s">
        <v>79</v>
      </c>
      <c r="C55" s="12" t="s">
        <v>4</v>
      </c>
      <c r="D55" s="28"/>
      <c r="E55" s="44">
        <v>4</v>
      </c>
      <c r="F55" s="28"/>
      <c r="G55" s="31"/>
      <c r="H55" s="44"/>
      <c r="I55" s="28"/>
      <c r="J55" s="30">
        <f t="shared" si="1"/>
        <v>4</v>
      </c>
    </row>
    <row r="56" spans="1:10" ht="15.75" customHeight="1">
      <c r="A56" s="100"/>
      <c r="B56" s="11" t="s">
        <v>86</v>
      </c>
      <c r="C56" s="14" t="s">
        <v>0</v>
      </c>
      <c r="D56" s="28"/>
      <c r="E56" s="44">
        <f>23516</f>
        <v>23516</v>
      </c>
      <c r="F56" s="28"/>
      <c r="G56" s="31"/>
      <c r="H56" s="44">
        <v>195</v>
      </c>
      <c r="I56" s="28"/>
      <c r="J56" s="30">
        <f t="shared" si="1"/>
        <v>23711</v>
      </c>
    </row>
    <row r="57" spans="1:10" ht="15.75" customHeight="1" hidden="1">
      <c r="A57" s="100"/>
      <c r="B57" s="11" t="s">
        <v>39</v>
      </c>
      <c r="C57" s="14" t="s">
        <v>2</v>
      </c>
      <c r="D57" s="28"/>
      <c r="E57" s="44"/>
      <c r="F57" s="28"/>
      <c r="G57" s="31"/>
      <c r="H57" s="44"/>
      <c r="I57" s="28"/>
      <c r="J57" s="30">
        <f t="shared" si="1"/>
        <v>0</v>
      </c>
    </row>
    <row r="58" spans="1:11" ht="15.75" customHeight="1">
      <c r="A58" s="100"/>
      <c r="B58" s="11" t="s">
        <v>40</v>
      </c>
      <c r="C58" s="14" t="s">
        <v>3</v>
      </c>
      <c r="D58" s="28"/>
      <c r="E58" s="44"/>
      <c r="F58" s="28"/>
      <c r="G58" s="31"/>
      <c r="H58" s="44"/>
      <c r="I58" s="28"/>
      <c r="J58" s="30">
        <f t="shared" si="1"/>
        <v>0</v>
      </c>
      <c r="K58" s="49">
        <f>6.53-5.4</f>
        <v>1.13</v>
      </c>
    </row>
    <row r="59" spans="1:12" ht="15.75" customHeight="1">
      <c r="A59" s="101"/>
      <c r="B59" s="11" t="s">
        <v>75</v>
      </c>
      <c r="C59" s="14" t="s">
        <v>0</v>
      </c>
      <c r="D59" s="28"/>
      <c r="E59" s="44"/>
      <c r="F59" s="28"/>
      <c r="G59" s="31"/>
      <c r="H59" s="44"/>
      <c r="I59" s="28"/>
      <c r="J59" s="30">
        <f t="shared" si="1"/>
        <v>0</v>
      </c>
      <c r="L59" s="49">
        <f>6.53-5.4</f>
        <v>1.13</v>
      </c>
    </row>
    <row r="60" spans="1:10" ht="15.75" customHeight="1" hidden="1">
      <c r="A60" s="64"/>
      <c r="B60" s="11" t="s">
        <v>41</v>
      </c>
      <c r="C60" s="12" t="s">
        <v>42</v>
      </c>
      <c r="D60" s="28"/>
      <c r="E60" s="44"/>
      <c r="F60" s="28"/>
      <c r="G60" s="31"/>
      <c r="H60" s="43"/>
      <c r="I60" s="28"/>
      <c r="J60" s="30">
        <f t="shared" si="1"/>
        <v>0</v>
      </c>
    </row>
    <row r="61" spans="1:10" ht="15.75" customHeight="1" hidden="1">
      <c r="A61" s="65"/>
      <c r="B61" s="11" t="s">
        <v>43</v>
      </c>
      <c r="C61" s="14" t="s">
        <v>0</v>
      </c>
      <c r="D61" s="28"/>
      <c r="E61" s="44"/>
      <c r="F61" s="28"/>
      <c r="G61" s="31"/>
      <c r="H61" s="43"/>
      <c r="I61" s="28"/>
      <c r="J61" s="30">
        <f t="shared" si="1"/>
        <v>0</v>
      </c>
    </row>
    <row r="62" spans="1:10" ht="15.75" customHeight="1" hidden="1">
      <c r="A62" s="66"/>
      <c r="B62" s="11" t="s">
        <v>44</v>
      </c>
      <c r="C62" s="12" t="s">
        <v>45</v>
      </c>
      <c r="D62" s="28"/>
      <c r="E62" s="44"/>
      <c r="F62" s="28"/>
      <c r="G62" s="31"/>
      <c r="H62" s="43"/>
      <c r="I62" s="28"/>
      <c r="J62" s="30">
        <f t="shared" si="1"/>
        <v>0</v>
      </c>
    </row>
    <row r="63" spans="1:10" ht="15.75" customHeight="1" hidden="1">
      <c r="A63" s="63" t="s">
        <v>59</v>
      </c>
      <c r="B63" s="11" t="s">
        <v>46</v>
      </c>
      <c r="C63" s="12" t="s">
        <v>45</v>
      </c>
      <c r="D63" s="28"/>
      <c r="E63" s="44"/>
      <c r="F63" s="28"/>
      <c r="G63" s="31"/>
      <c r="H63" s="43"/>
      <c r="I63" s="28"/>
      <c r="J63" s="30">
        <f t="shared" si="1"/>
        <v>0</v>
      </c>
    </row>
    <row r="64" spans="1:10" ht="15.75" customHeight="1" hidden="1">
      <c r="A64" s="67"/>
      <c r="B64" s="11" t="s">
        <v>47</v>
      </c>
      <c r="C64" s="12" t="s">
        <v>42</v>
      </c>
      <c r="D64" s="28"/>
      <c r="E64" s="44"/>
      <c r="F64" s="28"/>
      <c r="G64" s="31"/>
      <c r="H64" s="43"/>
      <c r="I64" s="28"/>
      <c r="J64" s="30">
        <f t="shared" si="1"/>
        <v>0</v>
      </c>
    </row>
    <row r="65" spans="1:10" ht="15.75" customHeight="1" hidden="1">
      <c r="A65" s="64"/>
      <c r="B65" s="11" t="s">
        <v>48</v>
      </c>
      <c r="C65" s="12" t="s">
        <v>42</v>
      </c>
      <c r="D65" s="28"/>
      <c r="E65" s="44"/>
      <c r="F65" s="28"/>
      <c r="G65" s="31"/>
      <c r="H65" s="43"/>
      <c r="I65" s="28"/>
      <c r="J65" s="30">
        <f t="shared" si="1"/>
        <v>0</v>
      </c>
    </row>
    <row r="66" spans="1:10" ht="15.75" customHeight="1">
      <c r="A66" s="100" t="s">
        <v>60</v>
      </c>
      <c r="B66" s="11" t="s">
        <v>74</v>
      </c>
      <c r="C66" s="12" t="s">
        <v>77</v>
      </c>
      <c r="D66" s="28"/>
      <c r="E66" s="44"/>
      <c r="F66" s="28"/>
      <c r="G66" s="31">
        <v>1</v>
      </c>
      <c r="H66" s="44"/>
      <c r="I66" s="28"/>
      <c r="J66" s="30">
        <f t="shared" si="1"/>
        <v>1</v>
      </c>
    </row>
    <row r="67" spans="1:10" ht="15.75" customHeight="1">
      <c r="A67" s="100"/>
      <c r="B67" s="11" t="s">
        <v>124</v>
      </c>
      <c r="C67" s="12" t="s">
        <v>77</v>
      </c>
      <c r="D67" s="28"/>
      <c r="E67" s="44">
        <v>17</v>
      </c>
      <c r="F67" s="28">
        <v>573</v>
      </c>
      <c r="G67" s="31"/>
      <c r="H67" s="44">
        <v>110</v>
      </c>
      <c r="I67" s="28">
        <v>10</v>
      </c>
      <c r="J67" s="30">
        <f t="shared" si="1"/>
        <v>710</v>
      </c>
    </row>
    <row r="68" spans="1:10" ht="15.75" customHeight="1">
      <c r="A68" s="100"/>
      <c r="B68" s="11" t="s">
        <v>123</v>
      </c>
      <c r="C68" s="12" t="s">
        <v>77</v>
      </c>
      <c r="D68" s="28"/>
      <c r="E68" s="44"/>
      <c r="F68" s="28">
        <v>20</v>
      </c>
      <c r="G68" s="31">
        <v>45</v>
      </c>
      <c r="H68" s="44"/>
      <c r="I68" s="28">
        <v>6</v>
      </c>
      <c r="J68" s="30">
        <f t="shared" si="1"/>
        <v>71</v>
      </c>
    </row>
    <row r="69" spans="1:10" ht="15.75" customHeight="1">
      <c r="A69" s="100"/>
      <c r="B69" s="11" t="s">
        <v>125</v>
      </c>
      <c r="C69" s="12" t="s">
        <v>77</v>
      </c>
      <c r="D69" s="28"/>
      <c r="E69" s="44"/>
      <c r="F69" s="28"/>
      <c r="G69" s="31"/>
      <c r="H69" s="44">
        <v>35</v>
      </c>
      <c r="I69" s="28"/>
      <c r="J69" s="30">
        <f t="shared" si="1"/>
        <v>35</v>
      </c>
    </row>
    <row r="70" spans="1:10" ht="15.75" customHeight="1">
      <c r="A70" s="100"/>
      <c r="B70" s="11" t="s">
        <v>49</v>
      </c>
      <c r="C70" s="14" t="s">
        <v>0</v>
      </c>
      <c r="D70" s="28"/>
      <c r="E70" s="46"/>
      <c r="F70" s="28">
        <v>48000</v>
      </c>
      <c r="G70" s="31"/>
      <c r="H70" s="44"/>
      <c r="I70" s="28"/>
      <c r="J70" s="30">
        <f t="shared" si="1"/>
        <v>48000</v>
      </c>
    </row>
    <row r="71" spans="1:10" ht="15.75" customHeight="1">
      <c r="A71" s="100"/>
      <c r="B71" s="11" t="s">
        <v>67</v>
      </c>
      <c r="C71" s="14" t="s">
        <v>45</v>
      </c>
      <c r="D71" s="28"/>
      <c r="E71" s="44"/>
      <c r="F71" s="28"/>
      <c r="G71" s="31"/>
      <c r="H71" s="44"/>
      <c r="I71" s="28"/>
      <c r="J71" s="30">
        <f t="shared" si="1"/>
        <v>0</v>
      </c>
    </row>
    <row r="72" spans="1:10" ht="15.75" customHeight="1" hidden="1">
      <c r="A72" s="100"/>
      <c r="B72" s="11" t="s">
        <v>50</v>
      </c>
      <c r="C72" s="14" t="s">
        <v>1</v>
      </c>
      <c r="D72" s="28"/>
      <c r="E72" s="44"/>
      <c r="F72" s="28"/>
      <c r="G72" s="31"/>
      <c r="H72" s="44"/>
      <c r="I72" s="28"/>
      <c r="J72" s="30">
        <f t="shared" si="1"/>
        <v>0</v>
      </c>
    </row>
    <row r="73" spans="1:10" ht="16.5" customHeight="1">
      <c r="A73" s="100"/>
      <c r="B73" s="11" t="s">
        <v>51</v>
      </c>
      <c r="C73" s="14" t="s">
        <v>0</v>
      </c>
      <c r="D73" s="28"/>
      <c r="E73" s="44"/>
      <c r="F73" s="28"/>
      <c r="G73" s="31"/>
      <c r="H73" s="44"/>
      <c r="I73" s="28"/>
      <c r="J73" s="30">
        <f t="shared" si="1"/>
        <v>0</v>
      </c>
    </row>
    <row r="74" spans="1:10" ht="16.5" customHeight="1" hidden="1">
      <c r="A74" s="68"/>
      <c r="B74" s="11" t="s">
        <v>52</v>
      </c>
      <c r="C74" s="12" t="s">
        <v>4</v>
      </c>
      <c r="D74" s="28"/>
      <c r="E74" s="28"/>
      <c r="F74" s="28"/>
      <c r="G74" s="31"/>
      <c r="H74" s="44"/>
      <c r="I74" s="28"/>
      <c r="J74" s="30">
        <f>SUM(E74:I74)</f>
        <v>0</v>
      </c>
    </row>
    <row r="75" spans="1:12" s="70" customFormat="1" ht="24" customHeight="1">
      <c r="A75" s="103" t="s">
        <v>61</v>
      </c>
      <c r="B75" s="104"/>
      <c r="C75" s="15" t="s">
        <v>62</v>
      </c>
      <c r="D75" s="33"/>
      <c r="E75" s="33"/>
      <c r="F75" s="33"/>
      <c r="G75" s="34">
        <v>4600</v>
      </c>
      <c r="H75" s="46"/>
      <c r="I75" s="83">
        <v>314.8</v>
      </c>
      <c r="J75" s="26">
        <f>SUM(E75:I75)</f>
        <v>4914.8</v>
      </c>
      <c r="K75" s="69"/>
      <c r="L75" s="69"/>
    </row>
    <row r="76" spans="1:10" ht="12.75" customHeight="1">
      <c r="A76" s="71"/>
      <c r="B76" s="71"/>
      <c r="C76" s="7"/>
      <c r="D76" s="7"/>
      <c r="E76" s="7"/>
      <c r="F76" s="7"/>
      <c r="G76" s="22"/>
      <c r="H76" s="22"/>
      <c r="I76" s="8"/>
      <c r="J76" s="9"/>
    </row>
    <row r="77" spans="1:10" ht="15.75" customHeight="1">
      <c r="A77" s="71"/>
      <c r="B77" s="71"/>
      <c r="C77" s="7"/>
      <c r="D77" s="7"/>
      <c r="E77" s="7"/>
      <c r="F77" s="7"/>
      <c r="G77" s="22"/>
      <c r="H77" s="22"/>
      <c r="I77" s="8"/>
      <c r="J77" s="9"/>
    </row>
    <row r="78" spans="1:10" ht="20.25" customHeight="1">
      <c r="A78" s="72"/>
      <c r="B78" s="92"/>
      <c r="C78" s="93"/>
      <c r="D78" s="93"/>
      <c r="E78" s="93"/>
      <c r="F78" s="93"/>
      <c r="G78" s="93"/>
      <c r="H78" s="93"/>
      <c r="I78" s="93"/>
      <c r="J78" s="93"/>
    </row>
    <row r="79" ht="18" customHeight="1"/>
    <row r="80" ht="15">
      <c r="J80" s="76"/>
    </row>
    <row r="81" ht="15">
      <c r="J81" s="76"/>
    </row>
    <row r="82" ht="15">
      <c r="J82" s="76"/>
    </row>
    <row r="83" ht="15">
      <c r="J83" s="76"/>
    </row>
  </sheetData>
  <sheetProtection/>
  <mergeCells count="16">
    <mergeCell ref="A11:A16"/>
    <mergeCell ref="A1:J1"/>
    <mergeCell ref="A75:B75"/>
    <mergeCell ref="A3:J3"/>
    <mergeCell ref="A5:A7"/>
    <mergeCell ref="C5:C7"/>
    <mergeCell ref="A2:J2"/>
    <mergeCell ref="J5:J7"/>
    <mergeCell ref="A8:A10"/>
    <mergeCell ref="A28:A31"/>
    <mergeCell ref="B78:J78"/>
    <mergeCell ref="A17:A19"/>
    <mergeCell ref="A20:A27"/>
    <mergeCell ref="A34:A47"/>
    <mergeCell ref="A66:A73"/>
    <mergeCell ref="A48:A59"/>
  </mergeCells>
  <printOptions horizontalCentered="1"/>
  <pageMargins left="0" right="0" top="0.34" bottom="0.31" header="0.15748031496063" footer="0.19685039370078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7.00390625" style="35" customWidth="1"/>
    <col min="2" max="2" width="21.875" style="35" customWidth="1"/>
    <col min="3" max="3" width="22.00390625" style="35" customWidth="1"/>
    <col min="4" max="4" width="9.125" style="35" customWidth="1"/>
    <col min="5" max="5" width="20.75390625" style="35" customWidth="1"/>
    <col min="6" max="6" width="11.375" style="35" customWidth="1"/>
    <col min="7" max="7" width="17.375" style="35" customWidth="1"/>
    <col min="8" max="16384" width="9.125" style="35" customWidth="1"/>
  </cols>
  <sheetData>
    <row r="1" spans="1:7" ht="30" customHeight="1">
      <c r="A1" s="112" t="s">
        <v>92</v>
      </c>
      <c r="B1" s="112"/>
      <c r="C1" s="112"/>
      <c r="D1" s="112"/>
      <c r="E1" s="112"/>
      <c r="F1" s="112"/>
      <c r="G1" s="112"/>
    </row>
    <row r="2" spans="1:7" ht="21" customHeight="1">
      <c r="A2" s="91" t="s">
        <v>93</v>
      </c>
      <c r="B2" s="91" t="s">
        <v>94</v>
      </c>
      <c r="C2" s="91" t="s">
        <v>95</v>
      </c>
      <c r="D2" s="91" t="s">
        <v>96</v>
      </c>
      <c r="E2" s="91" t="s">
        <v>97</v>
      </c>
      <c r="F2" s="91" t="s">
        <v>98</v>
      </c>
      <c r="G2" s="91" t="s">
        <v>99</v>
      </c>
    </row>
    <row r="3" spans="1:7" ht="20.25" customHeight="1">
      <c r="A3" s="116" t="s">
        <v>158</v>
      </c>
      <c r="B3" s="117"/>
      <c r="C3" s="117"/>
      <c r="D3" s="117"/>
      <c r="E3" s="117"/>
      <c r="F3" s="117"/>
      <c r="G3" s="118"/>
    </row>
    <row r="4" spans="1:7" ht="31.5">
      <c r="A4" s="119">
        <v>1</v>
      </c>
      <c r="B4" s="121" t="s">
        <v>105</v>
      </c>
      <c r="C4" s="39" t="s">
        <v>100</v>
      </c>
      <c r="D4" s="38">
        <v>13</v>
      </c>
      <c r="E4" s="37" t="s">
        <v>102</v>
      </c>
      <c r="F4" s="42" t="s">
        <v>110</v>
      </c>
      <c r="G4" s="37" t="s">
        <v>103</v>
      </c>
    </row>
    <row r="5" spans="1:7" ht="30" customHeight="1">
      <c r="A5" s="120"/>
      <c r="B5" s="122"/>
      <c r="C5" s="39" t="s">
        <v>101</v>
      </c>
      <c r="D5" s="38">
        <v>13</v>
      </c>
      <c r="E5" s="37" t="s">
        <v>102</v>
      </c>
      <c r="F5" s="42" t="s">
        <v>110</v>
      </c>
      <c r="G5" s="37" t="s">
        <v>103</v>
      </c>
    </row>
    <row r="6" spans="1:7" ht="31.5">
      <c r="A6" s="85">
        <v>2</v>
      </c>
      <c r="B6" s="84" t="s">
        <v>153</v>
      </c>
      <c r="C6" s="39" t="s">
        <v>154</v>
      </c>
      <c r="D6" s="38">
        <v>36</v>
      </c>
      <c r="E6" s="39" t="s">
        <v>157</v>
      </c>
      <c r="F6" s="42"/>
      <c r="G6" s="37" t="s">
        <v>156</v>
      </c>
    </row>
    <row r="7" spans="1:7" ht="31.5">
      <c r="A7" s="119">
        <v>3</v>
      </c>
      <c r="B7" s="121" t="s">
        <v>104</v>
      </c>
      <c r="C7" s="37" t="s">
        <v>106</v>
      </c>
      <c r="D7" s="38">
        <v>41</v>
      </c>
      <c r="E7" s="37" t="s">
        <v>148</v>
      </c>
      <c r="F7" s="37"/>
      <c r="G7" s="37" t="s">
        <v>135</v>
      </c>
    </row>
    <row r="8" spans="1:7" ht="31.5">
      <c r="A8" s="124"/>
      <c r="B8" s="123"/>
      <c r="C8" s="37" t="s">
        <v>107</v>
      </c>
      <c r="D8" s="38">
        <v>41</v>
      </c>
      <c r="E8" s="37" t="s">
        <v>149</v>
      </c>
      <c r="F8" s="37"/>
      <c r="G8" s="37" t="s">
        <v>135</v>
      </c>
    </row>
    <row r="9" spans="1:7" ht="31.5">
      <c r="A9" s="124"/>
      <c r="B9" s="123"/>
      <c r="C9" s="37" t="s">
        <v>108</v>
      </c>
      <c r="D9" s="38">
        <v>46</v>
      </c>
      <c r="E9" s="37" t="s">
        <v>148</v>
      </c>
      <c r="F9" s="37"/>
      <c r="G9" s="37" t="s">
        <v>136</v>
      </c>
    </row>
    <row r="10" spans="1:7" ht="31.5">
      <c r="A10" s="124"/>
      <c r="B10" s="123"/>
      <c r="C10" s="37" t="s">
        <v>109</v>
      </c>
      <c r="D10" s="38">
        <v>41</v>
      </c>
      <c r="E10" s="39" t="s">
        <v>150</v>
      </c>
      <c r="F10" s="37"/>
      <c r="G10" s="37" t="s">
        <v>137</v>
      </c>
    </row>
    <row r="11" spans="1:7" ht="31.5">
      <c r="A11" s="120"/>
      <c r="B11" s="123"/>
      <c r="C11" s="87" t="s">
        <v>151</v>
      </c>
      <c r="D11" s="90" t="s">
        <v>145</v>
      </c>
      <c r="E11" s="39" t="s">
        <v>144</v>
      </c>
      <c r="F11" s="89"/>
      <c r="G11" s="88" t="s">
        <v>143</v>
      </c>
    </row>
    <row r="12" spans="1:7" ht="19.5" customHeight="1">
      <c r="A12" s="113" t="s">
        <v>155</v>
      </c>
      <c r="B12" s="114"/>
      <c r="C12" s="114"/>
      <c r="D12" s="114"/>
      <c r="E12" s="114"/>
      <c r="F12" s="114"/>
      <c r="G12" s="115"/>
    </row>
    <row r="13" spans="1:7" ht="48" customHeight="1">
      <c r="A13" s="40">
        <v>1</v>
      </c>
      <c r="B13" s="36" t="s">
        <v>139</v>
      </c>
      <c r="C13" s="89" t="s">
        <v>140</v>
      </c>
      <c r="D13" s="41">
        <v>51</v>
      </c>
      <c r="E13" s="89"/>
      <c r="F13" s="89"/>
      <c r="G13" s="89" t="s">
        <v>141</v>
      </c>
    </row>
    <row r="14" spans="1:7" ht="31.5">
      <c r="A14" s="41">
        <v>2</v>
      </c>
      <c r="B14" s="39" t="s">
        <v>142</v>
      </c>
      <c r="C14" s="89" t="s">
        <v>146</v>
      </c>
      <c r="D14" s="41">
        <v>53</v>
      </c>
      <c r="E14" s="89" t="s">
        <v>147</v>
      </c>
      <c r="F14" s="89"/>
      <c r="G14" s="86" t="s">
        <v>152</v>
      </c>
    </row>
  </sheetData>
  <sheetProtection/>
  <mergeCells count="7">
    <mergeCell ref="A1:G1"/>
    <mergeCell ref="A12:G12"/>
    <mergeCell ref="A3:G3"/>
    <mergeCell ref="A4:A5"/>
    <mergeCell ref="B4:B5"/>
    <mergeCell ref="B7:B11"/>
    <mergeCell ref="A7:A11"/>
  </mergeCells>
  <printOptions horizontalCentered="1"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 Hoang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ISTC9THD</dc:creator>
  <cp:keywords/>
  <dc:description/>
  <cp:lastModifiedBy>ACER</cp:lastModifiedBy>
  <cp:lastPrinted>2013-10-02T02:35:04Z</cp:lastPrinted>
  <dcterms:created xsi:type="dcterms:W3CDTF">2007-04-19T15:18:17Z</dcterms:created>
  <dcterms:modified xsi:type="dcterms:W3CDTF">2013-10-02T15:28:55Z</dcterms:modified>
  <cp:category/>
  <cp:version/>
  <cp:contentType/>
  <cp:contentStatus/>
</cp:coreProperties>
</file>